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2.4\RSO2.4-01-PDL-RAM\2026\2º Aviso_Ações materiais_Muro ETAR do Seixal\"/>
    </mc:Choice>
  </mc:AlternateContent>
  <xr:revisionPtr revIDLastSave="0" documentId="13_ncr:1_{5BFAF40F-A23C-458E-82E1-06E029BB7879}" xr6:coauthVersionLast="47" xr6:coauthVersionMax="47" xr10:uidLastSave="{00000000-0000-0000-0000-000000000000}"/>
  <bookViews>
    <workbookView xWindow="-120" yWindow="-120" windowWidth="29040" windowHeight="15720" xr2:uid="{6B0014B1-84A2-4901-86AA-38AD13AE3F26}"/>
  </bookViews>
  <sheets>
    <sheet name="PDLitoral" sheetId="1" r:id="rId1"/>
  </sheets>
  <definedNames>
    <definedName name="_xlnm._FilterDatabase" localSheetId="0" hidden="1">PDLitoral!$A$10:$K$18</definedName>
    <definedName name="_xlnm.Print_Area" localSheetId="0">PDLitoral!$A$1:$L$22</definedName>
    <definedName name="_xlnm.Print_Titles" localSheetId="0">PDLitoral!$3:$10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U11" i="1"/>
  <c r="P19" i="1"/>
  <c r="Q19" i="1"/>
  <c r="U17" i="1" s="1"/>
  <c r="P17" i="1"/>
  <c r="Q17" i="1"/>
  <c r="U15" i="1"/>
  <c r="Q11" i="1"/>
  <c r="P18" i="1"/>
  <c r="P11" i="1"/>
  <c r="R15" i="1"/>
  <c r="Q15" i="1"/>
  <c r="P13" i="1"/>
  <c r="Q13" i="1" s="1"/>
  <c r="P12" i="1"/>
  <c r="M13" i="1"/>
  <c r="M15" i="1"/>
  <c r="P15" i="1"/>
  <c r="M14" i="1"/>
  <c r="O4" i="1"/>
  <c r="O5" i="1"/>
  <c r="M11" i="1"/>
  <c r="M12" i="1"/>
  <c r="M19" i="1"/>
  <c r="M18" i="1"/>
  <c r="M17" i="1"/>
  <c r="H21" i="1"/>
  <c r="R17" i="1" l="1"/>
  <c r="Q14" i="1"/>
  <c r="U14" i="1" s="1"/>
  <c r="R14" i="1"/>
  <c r="R11" i="1"/>
  <c r="M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Pestana</author>
  </authors>
  <commentList>
    <comment ref="K4" authorId="0" shapeId="0" xr:uid="{2BFC07BA-47A1-444A-8286-B31399CF3769}">
      <text>
        <r>
          <rPr>
            <b/>
            <sz val="9"/>
            <color indexed="81"/>
            <rFont val="Tahoma"/>
            <family val="2"/>
          </rPr>
          <t>Obras</t>
        </r>
        <r>
          <rPr>
            <sz val="9"/>
            <color indexed="81"/>
            <rFont val="Tahoma"/>
            <family val="2"/>
          </rPr>
          <t xml:space="preserve"> de correção nas bacias hidrográficas mais afetadas pela erosão e despreendimento de terras
Renovação e requalificação de</t>
        </r>
        <r>
          <rPr>
            <b/>
            <sz val="9"/>
            <color indexed="81"/>
            <rFont val="Tahoma"/>
            <family val="2"/>
          </rPr>
          <t xml:space="preserve"> infraestruturas </t>
        </r>
        <r>
          <rPr>
            <sz val="9"/>
            <color indexed="81"/>
            <rFont val="Tahoma"/>
            <family val="2"/>
          </rPr>
          <t>para mitigação do risco de erosão
Proteção e adaptação de</t>
        </r>
        <r>
          <rPr>
            <b/>
            <sz val="9"/>
            <color indexed="81"/>
            <rFont val="Tahoma"/>
            <family val="2"/>
          </rPr>
          <t xml:space="preserve"> infraestruturas </t>
        </r>
        <r>
          <rPr>
            <sz val="9"/>
            <color indexed="81"/>
            <rFont val="Tahoma"/>
            <family val="2"/>
          </rPr>
          <t>públicas em zonas costeiras e gestão do litoral face à subida do nível médio do mar</t>
        </r>
      </text>
    </comment>
    <comment ref="L4" authorId="0" shapeId="0" xr:uid="{30833541-039D-4A05-8886-E38F44C5BAA3}">
      <text>
        <r>
          <rPr>
            <b/>
            <sz val="9"/>
            <color indexed="81"/>
            <rFont val="Tahoma"/>
            <family val="2"/>
          </rPr>
          <t xml:space="preserve">Estudos </t>
        </r>
        <r>
          <rPr>
            <sz val="9"/>
            <color indexed="81"/>
            <rFont val="Tahoma"/>
            <family val="2"/>
          </rPr>
          <t xml:space="preserve">de viabilidade em matéria de adaptação das infraestruturas existentes, </t>
        </r>
        <r>
          <rPr>
            <b/>
            <sz val="9"/>
            <color indexed="81"/>
            <rFont val="Tahoma"/>
            <family val="2"/>
          </rPr>
          <t>medidas de ordenamento do território litoral</t>
        </r>
      </text>
    </comment>
  </commentList>
</comments>
</file>

<file path=xl/sharedStrings.xml><?xml version="1.0" encoding="utf-8"?>
<sst xmlns="http://schemas.openxmlformats.org/spreadsheetml/2006/main" count="79" uniqueCount="66">
  <si>
    <t>Tipologias da operação</t>
  </si>
  <si>
    <t>Critérios de seleção</t>
  </si>
  <si>
    <t>Descrição</t>
  </si>
  <si>
    <t>Densificação dos Critérios</t>
  </si>
  <si>
    <t>Parâmetros de Avaliação dos Critérios e Subcritérios de Seleção (Caso existam)</t>
  </si>
  <si>
    <t>PONDERAÇÃO (%)</t>
  </si>
  <si>
    <t>Ponderação N1  (%)</t>
  </si>
  <si>
    <t>Mínimo</t>
  </si>
  <si>
    <t>Máximo</t>
  </si>
  <si>
    <t>Contributo da operação para os indicadores de realização e de resultado do Programa</t>
  </si>
  <si>
    <t>Contributo da operação para os indicadores de realização e resultado definidos para o Objetivo Específico</t>
  </si>
  <si>
    <t>Será avaliado o contributo da operação para o indicador de realização  definido para o Objetivo Específico:
Proteções, recentemente construídas ou consolidadas, contra inundações em faixas costeiras e margens fluviais e lacustres.
(Unidade de medida: Km)</t>
  </si>
  <si>
    <t>X</t>
  </si>
  <si>
    <t>Será avaliado o contributo da operação para o indicador de resultado  definido para o Objetivo Específico:
População que beneficia de medidas de proteção contra inundações.
(Unidade de medida: Pessoas)</t>
  </si>
  <si>
    <t>Adequação da operação aos objetivos e medidas de política pública na respetiva área de intervenção</t>
  </si>
  <si>
    <t>Contributo da operação para os objetivos previstos nos instrumentos de planeamento setorial</t>
  </si>
  <si>
    <t>Será avaliado o contributo da operação para o cumprimento dos objetivos previstos nos instrumentos de planeamento setorial que as enquadram. A pontuação será atribuída em função do número de Estratégias/Programas/Planos que a operação demonstra contributo para o cumprimento das metas/objetivos/prioridades previstas nos respetivos instrumentos.</t>
  </si>
  <si>
    <t>Adequação dos meios físicos e tecnológicos  às ações propostas</t>
  </si>
  <si>
    <t>Capacidade técnica de implementação da operação</t>
  </si>
  <si>
    <t>Será avaliada a robustez da equipa responsável pela operação, incluindo o planeamento, a execução e o acompanhamento e monotorização da operação e os recursos técnicos disponíveis.</t>
  </si>
  <si>
    <t xml:space="preserve">Contributo da operação para a resiliência territorial </t>
  </si>
  <si>
    <t>Carácter estrutural da intervenção para a minimização do risco da erosão costeira</t>
  </si>
  <si>
    <t>Será avaliado o carácter estrutural da intervenção para a minimização do risco da erosão costeira</t>
  </si>
  <si>
    <t>Cobertura territorial da operação</t>
  </si>
  <si>
    <t>Abrangência e impacto territorial da operação</t>
  </si>
  <si>
    <t>Será avaliada a abrangência e o impacto territorial da operação, sendo valorizadas as operações que tenham uma escala geográfica mais abrangente</t>
  </si>
  <si>
    <t>Coerência e adequação da operação e do plano de trabalhos face ao diagnóstico de necessidades e aos objetivos visados</t>
  </si>
  <si>
    <t>Adequação do plano de trabalho e tecnologias utilizadas para serem atingidos os resultados visados, em matéria de redução da erosão costeira</t>
  </si>
  <si>
    <t xml:space="preserve">Serão avaliados os planos de trabalho e as tecnologias das intervenções, para a redução da erosão costeira e se os mesmos são fundamentadamente adequados face aos resultados pretendidos
</t>
  </si>
  <si>
    <t>Caráter prioritário da intervenção para a diminuição do risco de erosão, relacionado com a proteção de pessoas e bens</t>
  </si>
  <si>
    <t>Será avaliado o grau de prioridade da intervenção, em função do risco de erosão relacionado com a presença de pessoas e bens, de acordo com as prioridades identificadas nos instrumentos estratégicos de planeamento aplicáveis</t>
  </si>
  <si>
    <r>
      <rPr>
        <b/>
        <sz val="10"/>
        <rFont val="Calibri"/>
        <family val="2"/>
        <scheme val="minor"/>
      </rPr>
      <t>D 2:</t>
    </r>
    <r>
      <rPr>
        <sz val="10"/>
        <rFont val="Calibri"/>
        <family val="2"/>
        <scheme val="minor"/>
      </rPr>
      <t xml:space="preserve">
Grau de prioridade da intervenção em função do risco de erosão:
• Prioridade elevada: 5 pontos; 
• Prioridade média: 3 pontos; 
• Prioridade baixa: 1 ponto;
• Não é uma intervenção prioritária: 0 pontos.</t>
    </r>
  </si>
  <si>
    <t>Abordagem integrada, complementaridade e sinergias</t>
  </si>
  <si>
    <t>Complementaridade e sinergias com intervenções financiadas por outros instrumentos de financiamento comunitários e/ou nacionais</t>
  </si>
  <si>
    <t>Será avaliado se a operação tem complementaridade e sinergias com intervenções financiadas por outros instrumentos de financiamento comunitários e/ou nacionais</t>
  </si>
  <si>
    <r>
      <rPr>
        <b/>
        <sz val="10"/>
        <rFont val="Calibri"/>
        <family val="2"/>
      </rPr>
      <t>D 3:</t>
    </r>
    <r>
      <rPr>
        <sz val="10"/>
        <rFont val="Calibri"/>
        <family val="2"/>
      </rPr>
      <t xml:space="preserve">
Complementaridade e sinergias da operação com operações anteriores:
• Evidência de complementaridade e sinergias com operações apoiadas no âmbito do Portugal 2020 e e/ou PT 2030: 5 pontos;
• Evidência de complementaridade e sinergias com outras operações anteriores: 3 pontos;
• Não evidencia complementaridade: 0 pontos.</t>
    </r>
  </si>
  <si>
    <t>Operação desenvolvida em colaboração com instituições do sistema científico e tecnológico nacional e/ou internacional e/ou com entidades privadas que desenvolvam atividades de I&amp;D</t>
  </si>
  <si>
    <t>Será avaliado se a operação for desenvolvida em colaboração e valorizado o número de entidades envolvidas de instituições do sistema científico, tecnológico e de I&amp;D.</t>
  </si>
  <si>
    <t>Critério N1</t>
  </si>
  <si>
    <t>Critério N2</t>
  </si>
  <si>
    <t>Subcritérios N3</t>
  </si>
  <si>
    <t>Ponderação dos Critérios N1</t>
  </si>
  <si>
    <t>Ponderação dos Subcritérios N2</t>
  </si>
  <si>
    <t>Ponderação dos Subcritérios N3</t>
  </si>
  <si>
    <r>
      <t xml:space="preserve">Objetivo Específico: </t>
    </r>
    <r>
      <rPr>
        <sz val="11"/>
        <rFont val="Calibri"/>
        <family val="2"/>
        <scheme val="minor"/>
      </rPr>
      <t>2. iv) Promover a adaptação às alterações climáticas, a prevenção dos riscos de catástrofe e a resiliência, tendo em conta abordagens baseadas em ecossistemas</t>
    </r>
  </si>
  <si>
    <r>
      <t xml:space="preserve">Objetivo de Política </t>
    </r>
    <r>
      <rPr>
        <sz val="11"/>
        <rFont val="Calibri"/>
        <family val="2"/>
        <scheme val="minor"/>
      </rPr>
      <t>OP2</t>
    </r>
  </si>
  <si>
    <r>
      <t>Tipologia de Ação:</t>
    </r>
    <r>
      <rPr>
        <sz val="11"/>
        <rFont val="Calibri"/>
        <family val="2"/>
        <scheme val="minor"/>
      </rPr>
      <t xml:space="preserve"> Proteção e defesa do litoral</t>
    </r>
  </si>
  <si>
    <r>
      <t xml:space="preserve">Tipologia de Intervenção: </t>
    </r>
    <r>
      <rPr>
        <sz val="11"/>
        <rFont val="Calibri"/>
        <family val="2"/>
        <scheme val="minor"/>
      </rPr>
      <t>Proteção e defesa do litoral</t>
    </r>
  </si>
  <si>
    <r>
      <t xml:space="preserve">Tipologia de Operação: </t>
    </r>
    <r>
      <rPr>
        <sz val="11"/>
        <rFont val="Calibri"/>
        <family val="2"/>
        <scheme val="minor"/>
      </rPr>
      <t>Proteção e defesa do litoral - ações Materiais</t>
    </r>
  </si>
  <si>
    <r>
      <rPr>
        <b/>
        <sz val="10"/>
        <rFont val="Calibri"/>
        <family val="2"/>
        <scheme val="minor"/>
      </rPr>
      <t>2017</t>
    </r>
    <r>
      <rPr>
        <sz val="10"/>
        <rFont val="Calibri"/>
        <family val="2"/>
        <scheme val="minor"/>
      </rPr>
      <t xml:space="preserve"> - Proteção e Defesa do Litoral - Ações Materiais</t>
    </r>
  </si>
  <si>
    <r>
      <rPr>
        <b/>
        <sz val="10"/>
        <rFont val="Calibri"/>
        <family val="2"/>
        <scheme val="minor"/>
      </rPr>
      <t>2016</t>
    </r>
    <r>
      <rPr>
        <sz val="10"/>
        <rFont val="Calibri"/>
        <family val="2"/>
        <scheme val="minor"/>
      </rPr>
      <t xml:space="preserve"> - Proteção e Defesa do Litoral - Ações Imateriaisis</t>
    </r>
  </si>
  <si>
    <t>A - Adequação à Estratégia
(25%)</t>
  </si>
  <si>
    <r>
      <rPr>
        <b/>
        <sz val="10"/>
        <rFont val="Calibri"/>
        <family val="2"/>
        <scheme val="minor"/>
      </rPr>
      <t>A 1</t>
    </r>
    <r>
      <rPr>
        <sz val="10"/>
        <rFont val="Calibri"/>
        <family val="2"/>
        <scheme val="minor"/>
      </rPr>
      <t>:
Extensão das proteções, recentemente construídas ou consolidadas, contra inundações em faixas costeiras e margens fluviais e lacustres:  
• &gt; 0,05 km: 5 pontos;
• Entre 0,02 Km e 0,05 Km: 3 pontos;
• &lt; 0,02 Km: 1 ponto;
• Não contribui: 0 pontos.</t>
    </r>
  </si>
  <si>
    <t>B - Capacidade de Execução
(10%)</t>
  </si>
  <si>
    <t>C - 
Impacto
(30%)</t>
  </si>
  <si>
    <t>Abrangência e impacto da operação:
• Incidência em X ou mais Municipios: 5 pontos;
• Incidência em Y Municipios: 3 pontos;
• Incidência em Z  Município: 1 ponto;
• Sem impacto: 0 pontos.</t>
  </si>
  <si>
    <t xml:space="preserve">D - 
Qualidade
(35%) </t>
  </si>
  <si>
    <t>A realização da operação envolve colaboração de instituições do sistema científico, tecnológico e de I&amp;D:
•  X ou mais parceiros: 5 pontos;
• Entre Z e Y parceiros: 3 pontos;
• 1 parceiro: 1 ponto;
• Não existe parceria: 0 pontos.</t>
  </si>
  <si>
    <t>CF=[0,25*(0,90*((0,5*CA1)+(0,5*CA2))+(0,1*CA3))+(0,1*CB)+(0,3*CC)+0,35*(0,75*((0,5*CD1)+(0,5*CD2))+(0,25*CD3))]*CM</t>
  </si>
  <si>
    <r>
      <t xml:space="preserve">A Classificação Final (CF) da candidatura é estabelecida por agregação das Classificações dos Critérios (C) e das respetivas Ponderações, para a Tipologia de operação:
2017 – Proteção e Defesa do Litoral - Ações Materiais, através da aplicação da seguinte fórmula:
</t>
    </r>
    <r>
      <rPr>
        <b/>
        <sz val="11"/>
        <color theme="1"/>
        <rFont val="Calibri"/>
        <family val="2"/>
        <scheme val="minor"/>
      </rPr>
      <t>CF=[0,25*(0,90*((0,5*CA1)+(0,5*CA2))+(0,1*CA3))+(0,1*CB)+(0,3*CC)+0,35*(0,75*((0,5*CD1)+(0,5*CD2))+(0,25*CD3))]*CM</t>
    </r>
    <r>
      <rPr>
        <sz val="11"/>
        <color theme="1"/>
        <rFont val="Calibri"/>
        <family val="2"/>
        <scheme val="minor"/>
      </rPr>
      <t xml:space="preserve">
Em que:
CA… CD - Pontuação atribuída ao critério de seleção (ou subcritério) A… D
CM – Coeficiente de Majoração</t>
    </r>
  </si>
  <si>
    <r>
      <rPr>
        <b/>
        <sz val="10"/>
        <rFont val="Calibri"/>
        <family val="2"/>
        <scheme val="minor"/>
      </rPr>
      <t>A 2:</t>
    </r>
    <r>
      <rPr>
        <sz val="10"/>
        <rFont val="Calibri"/>
        <family val="2"/>
        <scheme val="minor"/>
      </rPr>
      <t xml:space="preserve">
População que beneficia de medidas de proteção contra inundações:
• &gt; 2500 pessoas: 5 pontos;
• Entre 1000 e 2500 pessoas: 3 pontos;
• &lt; 1000 pessoas: 1 ponto;
• Não contribui: 0 pontos.</t>
    </r>
  </si>
  <si>
    <t>Exercicio 
N1 &gt;=  2,00</t>
  </si>
  <si>
    <r>
      <rPr>
        <b/>
        <sz val="10"/>
        <rFont val="Calibri"/>
        <family val="2"/>
        <scheme val="minor"/>
      </rPr>
      <t>D 1:</t>
    </r>
    <r>
      <rPr>
        <sz val="10"/>
        <rFont val="Calibri"/>
        <family val="2"/>
        <scheme val="minor"/>
      </rPr>
      <t xml:space="preserve">
Fundamentação do plano de trabalho e tecnologias utilizadas,  face aos resultados pretendidos:
• São fundamentadamente adequadas face aos resultados pretendidos: 5 pontos;
• Não existe fundamentação ou a mesma é insuficiente para demonstrar a sua adequação aos resultados pretendidos: 0 pontos.</t>
    </r>
  </si>
  <si>
    <r>
      <rPr>
        <b/>
        <sz val="10"/>
        <rFont val="Calibri"/>
        <family val="2"/>
        <scheme val="minor"/>
      </rPr>
      <t>A 3:</t>
    </r>
    <r>
      <rPr>
        <sz val="10"/>
        <rFont val="Calibri"/>
        <family val="2"/>
        <scheme val="minor"/>
      </rPr>
      <t xml:space="preserve">
Grau de contributo: 
• Contribui para o cumprimento de 3 ou mais Estratégias/ Programas/Planos: 5 pontos;
• Contribui para o cumprimento de 2 Estratégias/Programas /Planos: 3 pontos;
• Contribui para o cumprimento de 1 Estratégia/Programa/Plano: 1 ponto.</t>
    </r>
  </si>
  <si>
    <r>
      <rPr>
        <b/>
        <sz val="10"/>
        <rFont val="Calibri"/>
        <family val="2"/>
        <scheme val="minor"/>
      </rPr>
      <t>B:</t>
    </r>
    <r>
      <rPr>
        <sz val="10"/>
        <rFont val="Calibri"/>
        <family val="2"/>
        <scheme val="minor"/>
      </rPr>
      <t xml:space="preserve">
Adequação dos meios alocados à operação, face às dimensões recursos humanos e técnicos:
• São fundamentadamente adequados às duas dimensões, face aos objetivos pretendidos: 5 pontos;
•  São fundamentadamente adequadas a uma dimensão, face aos objetivos pretendidos: 3 pontos.</t>
    </r>
  </si>
  <si>
    <r>
      <rPr>
        <b/>
        <sz val="10"/>
        <rFont val="Calibri"/>
        <family val="2"/>
        <scheme val="minor"/>
      </rPr>
      <t>C:</t>
    </r>
    <r>
      <rPr>
        <sz val="10"/>
        <rFont val="Calibri"/>
        <family val="2"/>
        <scheme val="minor"/>
      </rPr>
      <t xml:space="preserve">
Caracter estrutural da intervenção em função do risco de erosão:
• Muito relevante: 5 pontos; 
• Relevante: 3 pontos.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</si>
</sst>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5" fillId="0" borderId="0" xfId="3" applyAlignment="1">
      <alignment vertical="center"/>
    </xf>
    <xf numFmtId="0" fontId="6" fillId="3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/>
    </xf>
    <xf numFmtId="0" fontId="11" fillId="5" borderId="1" xfId="0" quotePrefix="1" applyFont="1" applyFill="1" applyBorder="1" applyAlignment="1">
      <alignment horizontal="justify" vertical="center" wrapText="1"/>
    </xf>
    <xf numFmtId="0" fontId="11" fillId="3" borderId="1" xfId="5" applyFont="1" applyFill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4" fillId="5" borderId="0" xfId="6" applyFill="1" applyAlignment="1">
      <alignment vertical="center"/>
    </xf>
    <xf numFmtId="0" fontId="11" fillId="3" borderId="1" xfId="5" applyFont="1" applyFill="1" applyBorder="1" applyAlignment="1">
      <alignment horizontal="center" vertical="center"/>
    </xf>
    <xf numFmtId="0" fontId="4" fillId="0" borderId="1" xfId="5" applyBorder="1" applyAlignment="1">
      <alignment vertical="center"/>
    </xf>
    <xf numFmtId="0" fontId="11" fillId="6" borderId="2" xfId="0" quotePrefix="1" applyFont="1" applyFill="1" applyBorder="1" applyAlignment="1">
      <alignment horizontal="justify" vertical="center" wrapText="1"/>
    </xf>
    <xf numFmtId="0" fontId="4" fillId="0" borderId="0" xfId="6" applyAlignment="1">
      <alignment vertical="center"/>
    </xf>
    <xf numFmtId="0" fontId="11" fillId="0" borderId="1" xfId="0" quotePrefix="1" applyFont="1" applyBorder="1" applyAlignment="1">
      <alignment horizontal="justify" vertical="center" wrapText="1"/>
    </xf>
    <xf numFmtId="0" fontId="13" fillId="0" borderId="1" xfId="0" quotePrefix="1" applyFont="1" applyBorder="1" applyAlignment="1">
      <alignment horizontal="justify" vertical="center" wrapText="1"/>
    </xf>
    <xf numFmtId="0" fontId="5" fillId="0" borderId="0" xfId="3" applyAlignment="1">
      <alignment horizontal="center" vertical="center"/>
    </xf>
    <xf numFmtId="0" fontId="11" fillId="6" borderId="1" xfId="0" quotePrefix="1" applyFont="1" applyFill="1" applyBorder="1" applyAlignment="1">
      <alignment vertical="center" wrapText="1"/>
    </xf>
    <xf numFmtId="0" fontId="11" fillId="0" borderId="1" xfId="5" applyFont="1" applyBorder="1" applyAlignment="1">
      <alignment horizontal="center" vertical="center"/>
    </xf>
    <xf numFmtId="0" fontId="5" fillId="0" borderId="0" xfId="3" applyAlignment="1">
      <alignment vertical="center" textRotation="90"/>
    </xf>
    <xf numFmtId="0" fontId="6" fillId="3" borderId="2" xfId="3" applyFont="1" applyFill="1" applyBorder="1" applyAlignment="1">
      <alignment horizontal="center" vertical="center" wrapText="1"/>
    </xf>
    <xf numFmtId="0" fontId="11" fillId="6" borderId="2" xfId="0" quotePrefix="1" applyFont="1" applyFill="1" applyBorder="1" applyAlignment="1">
      <alignment vertical="center" wrapText="1"/>
    </xf>
    <xf numFmtId="0" fontId="5" fillId="0" borderId="0" xfId="3"/>
    <xf numFmtId="0" fontId="4" fillId="0" borderId="0" xfId="3" applyFont="1" applyAlignment="1">
      <alignment horizontal="center" vertical="center"/>
    </xf>
    <xf numFmtId="0" fontId="4" fillId="0" borderId="0" xfId="7" applyAlignment="1">
      <alignment vertical="center"/>
    </xf>
    <xf numFmtId="9" fontId="12" fillId="0" borderId="1" xfId="1" quotePrefix="1" applyFont="1" applyFill="1" applyBorder="1" applyAlignment="1">
      <alignment horizontal="center" vertical="center" wrapText="1"/>
    </xf>
    <xf numFmtId="9" fontId="12" fillId="0" borderId="2" xfId="1" quotePrefix="1" applyFont="1" applyFill="1" applyBorder="1" applyAlignment="1">
      <alignment horizontal="center" vertical="center" wrapText="1"/>
    </xf>
    <xf numFmtId="0" fontId="9" fillId="5" borderId="1" xfId="6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justify" vertical="center" wrapText="1"/>
    </xf>
    <xf numFmtId="0" fontId="12" fillId="0" borderId="2" xfId="0" quotePrefix="1" applyFont="1" applyBorder="1" applyAlignment="1">
      <alignment horizontal="justify" vertical="center" wrapText="1"/>
    </xf>
    <xf numFmtId="0" fontId="7" fillId="0" borderId="5" xfId="3" applyFont="1" applyBorder="1" applyAlignment="1">
      <alignment horizontal="center" vertical="center" wrapText="1"/>
    </xf>
    <xf numFmtId="0" fontId="9" fillId="0" borderId="5" xfId="6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justify" vertical="center" wrapText="1"/>
    </xf>
    <xf numFmtId="0" fontId="11" fillId="0" borderId="5" xfId="0" quotePrefix="1" applyFont="1" applyBorder="1" applyAlignment="1">
      <alignment vertical="center" wrapText="1"/>
    </xf>
    <xf numFmtId="0" fontId="11" fillId="0" borderId="5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9" fontId="11" fillId="0" borderId="5" xfId="0" quotePrefix="1" applyNumberFormat="1" applyFont="1" applyBorder="1" applyAlignment="1">
      <alignment vertical="center" wrapText="1"/>
    </xf>
    <xf numFmtId="0" fontId="6" fillId="0" borderId="0" xfId="7" applyFont="1" applyAlignment="1">
      <alignment horizontal="left" vertical="center"/>
    </xf>
    <xf numFmtId="0" fontId="3" fillId="0" borderId="0" xfId="7" applyFont="1" applyAlignment="1">
      <alignment horizontal="center" vertical="center"/>
    </xf>
    <xf numFmtId="3" fontId="3" fillId="0" borderId="0" xfId="7" applyNumberFormat="1" applyFont="1" applyAlignment="1">
      <alignment horizontal="center" vertical="center"/>
    </xf>
    <xf numFmtId="0" fontId="5" fillId="0" borderId="8" xfId="3" applyBorder="1" applyAlignment="1">
      <alignment horizontal="center" vertical="center"/>
    </xf>
    <xf numFmtId="0" fontId="4" fillId="5" borderId="8" xfId="6" applyFill="1" applyBorder="1" applyAlignment="1">
      <alignment horizontal="center" vertical="center"/>
    </xf>
    <xf numFmtId="0" fontId="4" fillId="0" borderId="8" xfId="6" applyBorder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5" fillId="0" borderId="0" xfId="3" applyAlignment="1">
      <alignment horizontal="center" vertical="center"/>
    </xf>
    <xf numFmtId="0" fontId="5" fillId="0" borderId="8" xfId="3" applyBorder="1" applyAlignment="1">
      <alignment horizontal="center" vertical="center"/>
    </xf>
    <xf numFmtId="0" fontId="4" fillId="0" borderId="9" xfId="6" applyBorder="1" applyAlignment="1">
      <alignment horizontal="center" vertical="center"/>
    </xf>
    <xf numFmtId="0" fontId="4" fillId="0" borderId="11" xfId="6" applyBorder="1" applyAlignment="1">
      <alignment horizontal="center" vertical="center"/>
    </xf>
    <xf numFmtId="0" fontId="4" fillId="0" borderId="10" xfId="6" applyBorder="1" applyAlignment="1">
      <alignment horizontal="center" vertical="center"/>
    </xf>
    <xf numFmtId="0" fontId="8" fillId="7" borderId="1" xfId="2" quotePrefix="1" applyFont="1" applyFill="1" applyBorder="1" applyAlignment="1">
      <alignment horizontal="center" vertical="center" wrapText="1"/>
    </xf>
    <xf numFmtId="0" fontId="8" fillId="7" borderId="1" xfId="2" quotePrefix="1" applyFont="1" applyFill="1" applyBorder="1" applyAlignment="1">
      <alignment horizontal="center" vertical="center"/>
    </xf>
    <xf numFmtId="0" fontId="11" fillId="7" borderId="1" xfId="3" applyFont="1" applyFill="1" applyBorder="1" applyAlignment="1">
      <alignment horizontal="center" vertical="center" textRotation="90" wrapText="1"/>
    </xf>
    <xf numFmtId="0" fontId="6" fillId="3" borderId="1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/>
    </xf>
    <xf numFmtId="0" fontId="7" fillId="7" borderId="1" xfId="3" applyFont="1" applyFill="1" applyBorder="1" applyAlignment="1">
      <alignment horizontal="center" vertical="center" wrapText="1"/>
    </xf>
    <xf numFmtId="0" fontId="7" fillId="7" borderId="2" xfId="2" applyFont="1" applyFill="1" applyBorder="1" applyAlignment="1">
      <alignment horizontal="left" vertical="center"/>
    </xf>
    <xf numFmtId="0" fontId="7" fillId="7" borderId="6" xfId="2" applyFont="1" applyFill="1" applyBorder="1" applyAlignment="1">
      <alignment horizontal="left" vertical="center"/>
    </xf>
    <xf numFmtId="0" fontId="7" fillId="7" borderId="7" xfId="2" applyFont="1" applyFill="1" applyBorder="1" applyAlignment="1">
      <alignment horizontal="left" vertical="center"/>
    </xf>
    <xf numFmtId="0" fontId="7" fillId="7" borderId="2" xfId="2" quotePrefix="1" applyFont="1" applyFill="1" applyBorder="1" applyAlignment="1">
      <alignment horizontal="left" vertical="center"/>
    </xf>
    <xf numFmtId="0" fontId="7" fillId="7" borderId="6" xfId="2" quotePrefix="1" applyFont="1" applyFill="1" applyBorder="1" applyAlignment="1">
      <alignment horizontal="left" vertical="center"/>
    </xf>
    <xf numFmtId="0" fontId="7" fillId="7" borderId="7" xfId="2" quotePrefix="1" applyFont="1" applyFill="1" applyBorder="1" applyAlignment="1">
      <alignment horizontal="left" vertical="center"/>
    </xf>
    <xf numFmtId="0" fontId="9" fillId="0" borderId="1" xfId="3" applyFont="1" applyBorder="1" applyAlignment="1">
      <alignment horizontal="center" vertical="center" wrapText="1"/>
    </xf>
    <xf numFmtId="0" fontId="11" fillId="5" borderId="1" xfId="0" quotePrefix="1" applyFont="1" applyFill="1" applyBorder="1" applyAlignment="1">
      <alignment horizontal="left" vertical="center" wrapText="1"/>
    </xf>
    <xf numFmtId="9" fontId="12" fillId="0" borderId="1" xfId="1" quotePrefix="1" applyFont="1" applyFill="1" applyBorder="1" applyAlignment="1">
      <alignment horizontal="center" vertical="center" wrapText="1"/>
    </xf>
    <xf numFmtId="9" fontId="12" fillId="0" borderId="3" xfId="1" quotePrefix="1" applyFont="1" applyFill="1" applyBorder="1" applyAlignment="1">
      <alignment horizontal="center" vertical="center" wrapText="1"/>
    </xf>
    <xf numFmtId="9" fontId="12" fillId="0" borderId="4" xfId="1" quotePrefix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</cellXfs>
  <cellStyles count="8">
    <cellStyle name="Normal" xfId="0" builtinId="0"/>
    <cellStyle name="Normal 2 2 8 2 2 2 3" xfId="4" xr:uid="{80932605-38CD-492F-B95E-A2FEBE661A9F}"/>
    <cellStyle name="Normal 4 5 5 3" xfId="6" xr:uid="{FA0BB131-CFF7-4830-A78D-1E987935E05B}"/>
    <cellStyle name="Normal 4 8 2 2 2" xfId="2" xr:uid="{C688063A-B2AA-4D62-8F10-70558F260D7B}"/>
    <cellStyle name="Normal 4 8 2 2 2 3" xfId="3" xr:uid="{63A036B1-D5CC-4F55-8E90-59D2C3A5F0A0}"/>
    <cellStyle name="Normal 4 8 2 2 2 4" xfId="7" xr:uid="{9A3E7357-B34B-4621-8CA4-80A72770333D}"/>
    <cellStyle name="Normal 4 8 2 2 2 6" xfId="5" xr:uid="{1236B12D-319F-42DF-B998-95BA08FEE8EB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169332</xdr:colOff>
      <xdr:row>1</xdr:row>
      <xdr:rowOff>401003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245E2568-27D0-434D-A34C-65F867A2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8332" cy="834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DEB2-842E-4368-BC4B-A62AA13FA8BB}">
  <sheetPr>
    <pageSetUpPr fitToPage="1"/>
  </sheetPr>
  <dimension ref="A1:AG22"/>
  <sheetViews>
    <sheetView showGridLines="0" tabSelected="1" topLeftCell="A14" zoomScale="90" zoomScaleNormal="90" zoomScaleSheetLayoutView="90" workbookViewId="0">
      <selection activeCell="AA19" sqref="AA19"/>
    </sheetView>
  </sheetViews>
  <sheetFormatPr defaultColWidth="9.140625" defaultRowHeight="15" x14ac:dyDescent="0.25"/>
  <cols>
    <col min="1" max="1" width="12.140625" style="18" customWidth="1"/>
    <col min="2" max="3" width="9.5703125" style="18" customWidth="1"/>
    <col min="4" max="4" width="19.140625" style="18" customWidth="1"/>
    <col min="5" max="5" width="28.140625" style="1" customWidth="1"/>
    <col min="6" max="6" width="46.42578125" style="1" customWidth="1"/>
    <col min="7" max="7" width="51.42578125" style="1" customWidth="1"/>
    <col min="8" max="10" width="11.42578125" style="1" customWidth="1"/>
    <col min="11" max="11" width="11.140625" style="1" customWidth="1"/>
    <col min="12" max="12" width="11.5703125" style="1" hidden="1" customWidth="1"/>
    <col min="13" max="20" width="0" style="1" hidden="1" customWidth="1"/>
    <col min="21" max="21" width="20.140625" style="1" hidden="1" customWidth="1"/>
    <col min="22" max="25" width="0" style="1" hidden="1" customWidth="1"/>
    <col min="26" max="16384" width="9.140625" style="1"/>
  </cols>
  <sheetData>
    <row r="1" spans="1:21" s="21" customFormat="1" ht="35.1" customHeight="1" x14ac:dyDescent="0.25">
      <c r="L1" s="22"/>
      <c r="M1" s="22"/>
    </row>
    <row r="2" spans="1:21" s="21" customFormat="1" ht="35.1" customHeight="1" x14ac:dyDescent="0.25">
      <c r="H2" s="23"/>
      <c r="I2" s="23"/>
      <c r="J2" s="23"/>
      <c r="K2" s="23"/>
      <c r="L2" s="22"/>
    </row>
    <row r="3" spans="1:21" ht="24.75" customHeight="1" x14ac:dyDescent="0.25">
      <c r="A3" s="57" t="s">
        <v>45</v>
      </c>
      <c r="B3" s="58"/>
      <c r="C3" s="58"/>
      <c r="D3" s="58"/>
      <c r="E3" s="58"/>
      <c r="F3" s="58"/>
      <c r="G3" s="59"/>
      <c r="H3" s="56" t="s">
        <v>5</v>
      </c>
      <c r="I3" s="56"/>
      <c r="J3" s="56"/>
      <c r="K3" s="49" t="s">
        <v>0</v>
      </c>
      <c r="L3" s="50"/>
      <c r="O3" s="36" t="s">
        <v>58</v>
      </c>
    </row>
    <row r="4" spans="1:21" ht="24.95" customHeight="1" x14ac:dyDescent="0.25">
      <c r="A4" s="60" t="s">
        <v>44</v>
      </c>
      <c r="B4" s="61"/>
      <c r="C4" s="61"/>
      <c r="D4" s="61"/>
      <c r="E4" s="61"/>
      <c r="F4" s="61"/>
      <c r="G4" s="62"/>
      <c r="H4" s="56"/>
      <c r="I4" s="56"/>
      <c r="J4" s="56"/>
      <c r="K4" s="51" t="s">
        <v>49</v>
      </c>
      <c r="L4" s="51" t="s">
        <v>50</v>
      </c>
      <c r="O4" s="38">
        <f>(H11*(I11*((J11*5)+(J12*5))+(I13*5))+(H14*5)+(H15*5)+H17*(I17*((J17*5)+(J18*5))+(I19*5)))</f>
        <v>5</v>
      </c>
    </row>
    <row r="5" spans="1:21" ht="24.95" customHeight="1" x14ac:dyDescent="0.25">
      <c r="A5" s="60" t="s">
        <v>46</v>
      </c>
      <c r="B5" s="61"/>
      <c r="C5" s="61"/>
      <c r="D5" s="61"/>
      <c r="E5" s="61"/>
      <c r="F5" s="61"/>
      <c r="G5" s="62"/>
      <c r="H5" s="56" t="s">
        <v>41</v>
      </c>
      <c r="I5" s="56" t="s">
        <v>42</v>
      </c>
      <c r="J5" s="56" t="s">
        <v>43</v>
      </c>
      <c r="K5" s="51"/>
      <c r="L5" s="51"/>
      <c r="O5" s="37">
        <f>0.25*(0.9*((0.5*5)+(0.5*5))+(0.1*5))+(0.1*5)+(0.3*5)+0.35*(0.75*((0.5*5)+(0.5*5))+(0.25*5))</f>
        <v>5</v>
      </c>
    </row>
    <row r="6" spans="1:21" ht="30" customHeight="1" x14ac:dyDescent="0.25">
      <c r="A6" s="60" t="s">
        <v>47</v>
      </c>
      <c r="B6" s="61"/>
      <c r="C6" s="61"/>
      <c r="D6" s="61"/>
      <c r="E6" s="61"/>
      <c r="F6" s="61"/>
      <c r="G6" s="62"/>
      <c r="H6" s="56"/>
      <c r="I6" s="56"/>
      <c r="J6" s="56"/>
      <c r="K6" s="51"/>
      <c r="L6" s="51"/>
    </row>
    <row r="7" spans="1:21" ht="30" customHeight="1" x14ac:dyDescent="0.25">
      <c r="A7" s="60" t="s">
        <v>48</v>
      </c>
      <c r="B7" s="61"/>
      <c r="C7" s="61"/>
      <c r="D7" s="61"/>
      <c r="E7" s="61"/>
      <c r="F7" s="61"/>
      <c r="G7" s="62"/>
      <c r="H7" s="56"/>
      <c r="I7" s="56"/>
      <c r="J7" s="56"/>
      <c r="K7" s="51"/>
      <c r="L7" s="51"/>
    </row>
    <row r="8" spans="1:21" ht="30" customHeight="1" x14ac:dyDescent="0.25">
      <c r="A8" s="52" t="s">
        <v>1</v>
      </c>
      <c r="B8" s="52"/>
      <c r="C8" s="52"/>
      <c r="D8" s="52"/>
      <c r="E8" s="2" t="s">
        <v>2</v>
      </c>
      <c r="F8" s="2" t="s">
        <v>3</v>
      </c>
      <c r="G8" s="19" t="s">
        <v>4</v>
      </c>
      <c r="H8" s="56"/>
      <c r="I8" s="56"/>
      <c r="J8" s="56"/>
      <c r="K8" s="51"/>
      <c r="L8" s="51"/>
    </row>
    <row r="9" spans="1:21" ht="13.7" customHeight="1" x14ac:dyDescent="0.25">
      <c r="A9" s="53" t="s">
        <v>38</v>
      </c>
      <c r="B9" s="54" t="s">
        <v>6</v>
      </c>
      <c r="C9" s="54"/>
      <c r="D9" s="53" t="s">
        <v>39</v>
      </c>
      <c r="E9" s="53" t="s">
        <v>40</v>
      </c>
      <c r="F9" s="53"/>
      <c r="G9" s="55"/>
      <c r="H9" s="56"/>
      <c r="I9" s="56"/>
      <c r="J9" s="56"/>
      <c r="K9" s="51"/>
      <c r="L9" s="51"/>
    </row>
    <row r="10" spans="1:21" ht="27" customHeight="1" x14ac:dyDescent="0.25">
      <c r="A10" s="53"/>
      <c r="B10" s="4" t="s">
        <v>7</v>
      </c>
      <c r="C10" s="4" t="s">
        <v>8</v>
      </c>
      <c r="D10" s="53"/>
      <c r="E10" s="53"/>
      <c r="F10" s="53"/>
      <c r="G10" s="55"/>
      <c r="H10" s="56"/>
      <c r="I10" s="56"/>
      <c r="J10" s="56"/>
      <c r="K10" s="51"/>
      <c r="L10" s="51"/>
      <c r="U10" s="42" t="s">
        <v>61</v>
      </c>
    </row>
    <row r="11" spans="1:21" ht="111.6" customHeight="1" x14ac:dyDescent="0.25">
      <c r="A11" s="54" t="s">
        <v>51</v>
      </c>
      <c r="B11" s="63">
        <v>15</v>
      </c>
      <c r="C11" s="63">
        <v>30</v>
      </c>
      <c r="D11" s="54" t="s">
        <v>9</v>
      </c>
      <c r="E11" s="64" t="s">
        <v>10</v>
      </c>
      <c r="F11" s="5" t="s">
        <v>11</v>
      </c>
      <c r="G11" s="5" t="s">
        <v>52</v>
      </c>
      <c r="H11" s="65">
        <v>0.25</v>
      </c>
      <c r="I11" s="66">
        <v>0.9</v>
      </c>
      <c r="J11" s="25">
        <v>0.5</v>
      </c>
      <c r="K11" s="6" t="s">
        <v>12</v>
      </c>
      <c r="L11" s="7"/>
      <c r="M11" s="1">
        <f>H11*I11*J11*5</f>
        <v>0.5625</v>
      </c>
      <c r="P11" s="39">
        <f>J11*5</f>
        <v>2.5</v>
      </c>
      <c r="Q11" s="45">
        <f>I11*(P11+P12)</f>
        <v>3.6</v>
      </c>
      <c r="R11" s="45">
        <f>H11*(Q11+Q13)</f>
        <v>0.97500000000000009</v>
      </c>
      <c r="U11" s="44" t="b">
        <f>SUM(Q11:Q13)&gt;=2</f>
        <v>1</v>
      </c>
    </row>
    <row r="12" spans="1:21" ht="101.45" customHeight="1" x14ac:dyDescent="0.25">
      <c r="A12" s="54"/>
      <c r="B12" s="63"/>
      <c r="C12" s="63"/>
      <c r="D12" s="54"/>
      <c r="E12" s="64"/>
      <c r="F12" s="5" t="s">
        <v>13</v>
      </c>
      <c r="G12" s="13" t="s">
        <v>60</v>
      </c>
      <c r="H12" s="65"/>
      <c r="I12" s="67"/>
      <c r="J12" s="25">
        <v>0.5</v>
      </c>
      <c r="K12" s="6" t="s">
        <v>12</v>
      </c>
      <c r="L12" s="7"/>
      <c r="M12" s="1">
        <f>H11*I11*J12*5</f>
        <v>0.5625</v>
      </c>
      <c r="P12" s="39">
        <f>J12*3</f>
        <v>1.5</v>
      </c>
      <c r="Q12" s="45"/>
      <c r="R12" s="45"/>
      <c r="U12" s="44"/>
    </row>
    <row r="13" spans="1:21" ht="148.69999999999999" customHeight="1" x14ac:dyDescent="0.25">
      <c r="A13" s="54"/>
      <c r="B13" s="63"/>
      <c r="C13" s="63"/>
      <c r="D13" s="3" t="s">
        <v>14</v>
      </c>
      <c r="E13" s="5" t="s">
        <v>15</v>
      </c>
      <c r="F13" s="5" t="s">
        <v>16</v>
      </c>
      <c r="G13" s="43" t="s">
        <v>63</v>
      </c>
      <c r="H13" s="65"/>
      <c r="I13" s="25">
        <v>0.1</v>
      </c>
      <c r="J13" s="25">
        <v>1</v>
      </c>
      <c r="K13" s="6" t="s">
        <v>12</v>
      </c>
      <c r="L13" s="6" t="s">
        <v>12</v>
      </c>
      <c r="M13" s="1">
        <f>H11*I13*J13*5</f>
        <v>0.125</v>
      </c>
      <c r="P13" s="39">
        <f>J13*3</f>
        <v>3</v>
      </c>
      <c r="Q13" s="39">
        <f>I13*P13</f>
        <v>0.30000000000000004</v>
      </c>
      <c r="R13" s="45"/>
      <c r="U13" s="44"/>
    </row>
    <row r="14" spans="1:21" s="8" customFormat="1" ht="136.35" customHeight="1" x14ac:dyDescent="0.25">
      <c r="A14" s="3" t="s">
        <v>53</v>
      </c>
      <c r="B14" s="26">
        <v>10</v>
      </c>
      <c r="C14" s="26">
        <v>20</v>
      </c>
      <c r="D14" s="3" t="s">
        <v>17</v>
      </c>
      <c r="E14" s="5" t="s">
        <v>18</v>
      </c>
      <c r="F14" s="5" t="s">
        <v>19</v>
      </c>
      <c r="G14" s="5" t="s">
        <v>64</v>
      </c>
      <c r="H14" s="24">
        <v>0.1</v>
      </c>
      <c r="I14" s="25">
        <v>1</v>
      </c>
      <c r="J14" s="25">
        <v>1</v>
      </c>
      <c r="K14" s="6" t="s">
        <v>12</v>
      </c>
      <c r="L14" s="6" t="s">
        <v>12</v>
      </c>
      <c r="M14" s="8">
        <f>H14*5</f>
        <v>0.5</v>
      </c>
      <c r="P14" s="39">
        <v>5</v>
      </c>
      <c r="Q14" s="40">
        <f>P14</f>
        <v>5</v>
      </c>
      <c r="R14" s="40">
        <f>P14*H14</f>
        <v>0.5</v>
      </c>
      <c r="U14" s="8" t="b">
        <f>Q14&gt;2</f>
        <v>1</v>
      </c>
    </row>
    <row r="15" spans="1:21" ht="92.45" customHeight="1" x14ac:dyDescent="0.25">
      <c r="A15" s="70" t="s">
        <v>54</v>
      </c>
      <c r="B15" s="71">
        <v>30</v>
      </c>
      <c r="C15" s="71">
        <v>40</v>
      </c>
      <c r="D15" s="3" t="s">
        <v>20</v>
      </c>
      <c r="E15" s="5" t="s">
        <v>21</v>
      </c>
      <c r="F15" s="5" t="s">
        <v>22</v>
      </c>
      <c r="G15" s="5" t="s">
        <v>65</v>
      </c>
      <c r="H15" s="24">
        <v>0.3</v>
      </c>
      <c r="I15" s="25">
        <v>1</v>
      </c>
      <c r="J15" s="25">
        <v>1</v>
      </c>
      <c r="K15" s="9" t="s">
        <v>12</v>
      </c>
      <c r="L15" s="10"/>
      <c r="M15" s="8">
        <f>H15*5</f>
        <v>1.5</v>
      </c>
      <c r="P15" s="39">
        <f>3</f>
        <v>3</v>
      </c>
      <c r="Q15" s="40">
        <f>P15</f>
        <v>3</v>
      </c>
      <c r="R15" s="40">
        <f>P15*H15</f>
        <v>0.89999999999999991</v>
      </c>
      <c r="U15" s="8" t="b">
        <f>Q15&gt;2</f>
        <v>1</v>
      </c>
    </row>
    <row r="16" spans="1:21" ht="29.45" hidden="1" customHeight="1" x14ac:dyDescent="0.25">
      <c r="A16" s="70"/>
      <c r="B16" s="71"/>
      <c r="C16" s="71"/>
      <c r="D16" s="3" t="s">
        <v>23</v>
      </c>
      <c r="E16" s="5" t="s">
        <v>24</v>
      </c>
      <c r="F16" s="5" t="s">
        <v>25</v>
      </c>
      <c r="G16" s="5" t="s">
        <v>55</v>
      </c>
      <c r="H16" s="27"/>
      <c r="I16" s="28"/>
      <c r="J16" s="28"/>
      <c r="K16" s="7"/>
      <c r="L16" s="6" t="s">
        <v>12</v>
      </c>
      <c r="P16" s="39"/>
      <c r="Q16" s="39"/>
      <c r="R16" s="39"/>
    </row>
    <row r="17" spans="1:33" s="12" customFormat="1" ht="112.35" customHeight="1" x14ac:dyDescent="0.25">
      <c r="A17" s="54" t="s">
        <v>56</v>
      </c>
      <c r="B17" s="72">
        <v>25</v>
      </c>
      <c r="C17" s="72">
        <v>40</v>
      </c>
      <c r="D17" s="54" t="s">
        <v>26</v>
      </c>
      <c r="E17" s="5" t="s">
        <v>27</v>
      </c>
      <c r="F17" s="5" t="s">
        <v>28</v>
      </c>
      <c r="G17" s="5" t="s">
        <v>62</v>
      </c>
      <c r="H17" s="65">
        <v>0.35</v>
      </c>
      <c r="I17" s="66">
        <v>0.75</v>
      </c>
      <c r="J17" s="25">
        <v>0.5</v>
      </c>
      <c r="K17" s="6" t="s">
        <v>12</v>
      </c>
      <c r="L17" s="7"/>
      <c r="M17" s="1">
        <f>H17*I17*J17*5</f>
        <v>0.65624999999999989</v>
      </c>
      <c r="P17" s="41">
        <f>J17*5</f>
        <v>2.5</v>
      </c>
      <c r="Q17" s="45">
        <f>I17*(P17+P18)</f>
        <v>3.75</v>
      </c>
      <c r="R17" s="46">
        <f>H17*(Q17+Q19)</f>
        <v>1.3125</v>
      </c>
      <c r="U17" s="44" t="b">
        <f>SUM(Q17:Q19)&gt;=2</f>
        <v>1</v>
      </c>
    </row>
    <row r="18" spans="1:33" ht="99" customHeight="1" x14ac:dyDescent="0.25">
      <c r="A18" s="54"/>
      <c r="B18" s="72"/>
      <c r="C18" s="72"/>
      <c r="D18" s="54"/>
      <c r="E18" s="5" t="s">
        <v>29</v>
      </c>
      <c r="F18" s="5" t="s">
        <v>30</v>
      </c>
      <c r="G18" s="5" t="s">
        <v>31</v>
      </c>
      <c r="H18" s="65"/>
      <c r="I18" s="67"/>
      <c r="J18" s="25">
        <v>0.5</v>
      </c>
      <c r="K18" s="9" t="s">
        <v>12</v>
      </c>
      <c r="L18" s="9" t="s">
        <v>12</v>
      </c>
      <c r="M18" s="1">
        <f>H17*I17*J18*5</f>
        <v>0.65624999999999989</v>
      </c>
      <c r="N18" s="12"/>
      <c r="O18" s="12"/>
      <c r="P18" s="41">
        <f>J18*5</f>
        <v>2.5</v>
      </c>
      <c r="Q18" s="45"/>
      <c r="R18" s="47"/>
      <c r="S18" s="12"/>
      <c r="T18" s="12"/>
      <c r="U18" s="44"/>
      <c r="V18" s="12"/>
      <c r="W18" s="12"/>
      <c r="X18" s="12"/>
      <c r="Y18" s="12"/>
      <c r="Z18" s="12"/>
      <c r="AA18" s="12"/>
      <c r="AC18" s="12"/>
      <c r="AD18" s="12"/>
      <c r="AE18" s="12"/>
      <c r="AF18" s="12"/>
      <c r="AG18" s="12"/>
    </row>
    <row r="19" spans="1:33" s="15" customFormat="1" ht="114.75" x14ac:dyDescent="0.25">
      <c r="A19" s="54"/>
      <c r="B19" s="72"/>
      <c r="C19" s="72"/>
      <c r="D19" s="54" t="s">
        <v>32</v>
      </c>
      <c r="E19" s="13" t="s">
        <v>33</v>
      </c>
      <c r="F19" s="13" t="s">
        <v>34</v>
      </c>
      <c r="G19" s="14" t="s">
        <v>35</v>
      </c>
      <c r="H19" s="65"/>
      <c r="I19" s="25">
        <v>0.25</v>
      </c>
      <c r="J19" s="25">
        <v>1</v>
      </c>
      <c r="K19" s="9" t="s">
        <v>12</v>
      </c>
      <c r="L19" s="9" t="s">
        <v>12</v>
      </c>
      <c r="M19" s="1">
        <f>H17*I19*J19*5</f>
        <v>0.4375</v>
      </c>
      <c r="N19" s="12"/>
      <c r="O19" s="12"/>
      <c r="P19" s="41">
        <f>I19*0</f>
        <v>0</v>
      </c>
      <c r="Q19" s="41">
        <f>I19*P19</f>
        <v>0</v>
      </c>
      <c r="R19" s="48"/>
      <c r="S19" s="12"/>
      <c r="U19" s="44"/>
    </row>
    <row r="20" spans="1:33" ht="76.5" hidden="1" x14ac:dyDescent="0.25">
      <c r="A20" s="54"/>
      <c r="B20" s="72"/>
      <c r="C20" s="72"/>
      <c r="D20" s="54"/>
      <c r="E20" s="5" t="s">
        <v>36</v>
      </c>
      <c r="F20" s="5" t="s">
        <v>37</v>
      </c>
      <c r="G20" s="5" t="s">
        <v>57</v>
      </c>
      <c r="H20" s="16"/>
      <c r="I20" s="20"/>
      <c r="J20" s="11"/>
      <c r="K20" s="17"/>
      <c r="L20" s="9" t="s">
        <v>12</v>
      </c>
    </row>
    <row r="21" spans="1:33" hidden="1" x14ac:dyDescent="0.25">
      <c r="A21" s="29"/>
      <c r="B21" s="30"/>
      <c r="C21" s="30"/>
      <c r="D21" s="29"/>
      <c r="E21" s="31"/>
      <c r="F21" s="31"/>
      <c r="G21" s="31"/>
      <c r="H21" s="35">
        <f>SUM(H11:H19)</f>
        <v>0.99999999999999989</v>
      </c>
      <c r="I21" s="32"/>
      <c r="J21" s="31"/>
      <c r="K21" s="33"/>
      <c r="L21" s="34"/>
      <c r="M21" s="1">
        <f>SUM(M11:M20)</f>
        <v>5</v>
      </c>
    </row>
    <row r="22" spans="1:33" ht="117" customHeight="1" x14ac:dyDescent="0.25">
      <c r="A22" s="68" t="s">
        <v>59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R22" s="1">
        <f>SUM(R11:R21)</f>
        <v>3.6875</v>
      </c>
    </row>
  </sheetData>
  <mergeCells count="41">
    <mergeCell ref="I11:I12"/>
    <mergeCell ref="I17:I18"/>
    <mergeCell ref="A22:K22"/>
    <mergeCell ref="J5:J10"/>
    <mergeCell ref="I5:I10"/>
    <mergeCell ref="H5:H10"/>
    <mergeCell ref="D17:D18"/>
    <mergeCell ref="H17:H19"/>
    <mergeCell ref="D19:D20"/>
    <mergeCell ref="A15:A16"/>
    <mergeCell ref="B15:B16"/>
    <mergeCell ref="C15:C16"/>
    <mergeCell ref="A17:A20"/>
    <mergeCell ref="B17:B20"/>
    <mergeCell ref="C17:C20"/>
    <mergeCell ref="A11:A13"/>
    <mergeCell ref="B11:B13"/>
    <mergeCell ref="C11:C13"/>
    <mergeCell ref="D11:D12"/>
    <mergeCell ref="E11:E12"/>
    <mergeCell ref="H11:H13"/>
    <mergeCell ref="K3:L3"/>
    <mergeCell ref="K4:K10"/>
    <mergeCell ref="L4:L10"/>
    <mergeCell ref="A8:D8"/>
    <mergeCell ref="A9:A10"/>
    <mergeCell ref="B9:C9"/>
    <mergeCell ref="D9:D10"/>
    <mergeCell ref="E9:G10"/>
    <mergeCell ref="H3:J4"/>
    <mergeCell ref="A3:G3"/>
    <mergeCell ref="A6:G6"/>
    <mergeCell ref="A5:G5"/>
    <mergeCell ref="A4:G4"/>
    <mergeCell ref="A7:G7"/>
    <mergeCell ref="U11:U13"/>
    <mergeCell ref="U17:U19"/>
    <mergeCell ref="R11:R13"/>
    <mergeCell ref="Q11:Q12"/>
    <mergeCell ref="Q17:Q18"/>
    <mergeCell ref="R17:R19"/>
  </mergeCells>
  <phoneticPr fontId="1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4" fitToHeight="0" orientation="portrait" r:id="rId1"/>
  <headerFooter>
    <oddFooter>&amp;Rversão 17-02-2023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PDLitoral</vt:lpstr>
      <vt:lpstr>PDLitoral!Área_de_Impressão</vt:lpstr>
      <vt:lpstr>PDLitoral!Títulos_de_Impressão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Pestana</dc:creator>
  <cp:lastModifiedBy>Helena Dias</cp:lastModifiedBy>
  <cp:lastPrinted>2026-02-02T17:23:48Z</cp:lastPrinted>
  <dcterms:created xsi:type="dcterms:W3CDTF">2026-02-02T16:04:11Z</dcterms:created>
  <dcterms:modified xsi:type="dcterms:W3CDTF">2026-02-24T11:50:18Z</dcterms:modified>
</cp:coreProperties>
</file>